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6720" activeTab="0"/>
  </bookViews>
  <sheets>
    <sheet name="2015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Vilmar Braz?o de Oliveira</author>
  </authors>
  <commentList>
    <comment ref="D1" authorId="0">
      <text>
        <r>
          <rPr>
            <b/>
            <sz val="8"/>
            <color indexed="8"/>
            <rFont val="Tahoma"/>
            <family val="2"/>
          </rPr>
          <t>Ordem de Compra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>Ordem de Venda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>Corretagem, emolumentos, ISS</t>
        </r>
      </text>
    </comment>
    <comment ref="J1" authorId="0">
      <text>
        <r>
          <rPr>
            <b/>
            <sz val="8"/>
            <color indexed="8"/>
            <rFont val="Tahoma"/>
            <family val="2"/>
          </rPr>
          <t>ISENTOS DE IR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>IRRF (Imposto Retido na Fonte)</t>
        </r>
      </text>
    </comment>
    <comment ref="A37" authorId="1">
      <text>
        <r>
          <rPr>
            <b/>
            <sz val="9"/>
            <rFont val="Tahoma"/>
            <family val="2"/>
          </rPr>
          <t>Divendos + JCP (Juros Sobre Capital Próprio)</t>
        </r>
      </text>
    </comment>
  </commentList>
</comments>
</file>

<file path=xl/sharedStrings.xml><?xml version="1.0" encoding="utf-8"?>
<sst xmlns="http://schemas.openxmlformats.org/spreadsheetml/2006/main" count="57" uniqueCount="47">
  <si>
    <t>Ação</t>
  </si>
  <si>
    <t>Data Compra</t>
  </si>
  <si>
    <t>Qtd. Compra</t>
  </si>
  <si>
    <t>Compra</t>
  </si>
  <si>
    <t>Data Venda</t>
  </si>
  <si>
    <t>Venda</t>
  </si>
  <si>
    <t>Taxas</t>
  </si>
  <si>
    <t>PETR4</t>
  </si>
  <si>
    <t>VALE5</t>
  </si>
  <si>
    <t>EDGA11B</t>
  </si>
  <si>
    <t>XPCM11</t>
  </si>
  <si>
    <t>LC</t>
  </si>
  <si>
    <t>LC FECHADO</t>
  </si>
  <si>
    <t>Setembro</t>
  </si>
  <si>
    <t>Rentabilidades por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</si>
  <si>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</si>
  <si>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</si>
  <si>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</si>
  <si>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</si>
  <si>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</si>
  <si>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</si>
  <si>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</si>
  <si>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</si>
  <si>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Outubro</t>
  </si>
  <si>
    <t>Novembro</t>
  </si>
  <si>
    <t>Dezembro</t>
  </si>
  <si>
    <t>Aporte Anual</t>
  </si>
  <si>
    <t>Total de Operações</t>
  </si>
  <si>
    <t xml:space="preserve">Total Ganho </t>
  </si>
  <si>
    <t>Imposto de Renda</t>
  </si>
  <si>
    <t>Taxas de Custódia</t>
  </si>
  <si>
    <t>LEGENDA</t>
  </si>
  <si>
    <t>PM</t>
  </si>
  <si>
    <t>Preço Médio</t>
  </si>
  <si>
    <t>IR PARA COMPENSAR desde 2015</t>
  </si>
  <si>
    <t>Rentabilidade %</t>
  </si>
  <si>
    <t>Rentabilidade Líq. $</t>
  </si>
  <si>
    <t>Rentabilidade Anual</t>
  </si>
  <si>
    <t>Proventos</t>
  </si>
  <si>
    <t>Lucro Líquido R$</t>
  </si>
  <si>
    <t>Lucro Líquido %</t>
  </si>
  <si>
    <t>Lançamento Coberto de opções</t>
  </si>
  <si>
    <t>VALEB30</t>
  </si>
  <si>
    <t>PETRK10</t>
  </si>
  <si>
    <t>IR PARA COMPENSAR desde 2014</t>
  </si>
  <si>
    <t>Dividendos</t>
  </si>
  <si>
    <t>JCP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</si>
</sst>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&quot;R$ &quot;#,##0.00"/>
    <numFmt numFmtId="166" formatCode="_(&quot;R$ &quot;* #,##0.00_);_(&quot;R$ &quot;* \(#,##0.00\);_(&quot;R$ &quot;* \-??_);_(@_)"/>
    <numFmt numFmtId="167" formatCode="&quot;R$ &quot;#,##0.00;[Red]&quot;-R$ &quot;#,##0.00"/>
    <numFmt numFmtId="168" formatCode="_(* #,##0.00_);_(* \(#,##0.00\);_(* \-??_);_(@_)"/>
    <numFmt numFmtId="169" formatCode="_(* #,##0_);_(* \(#,##0\);_(* \-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46"/>
      <name val="Arial"/>
      <family val="2"/>
    </font>
    <font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0" fontId="20" fillId="0" borderId="10" xfId="0" applyNumberFormat="1" applyFont="1" applyBorder="1" applyAlignment="1">
      <alignment horizontal="center"/>
    </xf>
    <xf numFmtId="165" fontId="20" fillId="0" borderId="10" xfId="45" applyNumberFormat="1" applyFont="1" applyFill="1" applyBorder="1" applyAlignment="1" applyProtection="1">
      <alignment horizontal="center"/>
      <protection/>
    </xf>
    <xf numFmtId="165" fontId="19" fillId="0" borderId="10" xfId="45" applyNumberFormat="1" applyFont="1" applyFill="1" applyBorder="1" applyAlignment="1" applyProtection="1">
      <alignment horizontal="center"/>
      <protection/>
    </xf>
    <xf numFmtId="165" fontId="21" fillId="0" borderId="10" xfId="45" applyNumberFormat="1" applyFont="1" applyFill="1" applyBorder="1" applyAlignment="1" applyProtection="1">
      <alignment horizontal="center"/>
      <protection/>
    </xf>
    <xf numFmtId="165" fontId="22" fillId="34" borderId="10" xfId="0" applyNumberFormat="1" applyFont="1" applyFill="1" applyBorder="1" applyAlignment="1">
      <alignment horizontal="center"/>
    </xf>
    <xf numFmtId="165" fontId="22" fillId="0" borderId="10" xfId="45" applyNumberFormat="1" applyFont="1" applyFill="1" applyBorder="1" applyAlignment="1" applyProtection="1">
      <alignment horizontal="center"/>
      <protection/>
    </xf>
    <xf numFmtId="165" fontId="23" fillId="0" borderId="10" xfId="45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center"/>
    </xf>
    <xf numFmtId="10" fontId="0" fillId="0" borderId="10" xfId="49" applyNumberFormat="1" applyFill="1" applyBorder="1" applyAlignment="1" applyProtection="1">
      <alignment horizontal="center"/>
      <protection/>
    </xf>
    <xf numFmtId="165" fontId="21" fillId="0" borderId="11" xfId="45" applyNumberFormat="1" applyFont="1" applyFill="1" applyBorder="1" applyAlignment="1" applyProtection="1">
      <alignment horizontal="center"/>
      <protection/>
    </xf>
    <xf numFmtId="165" fontId="22" fillId="34" borderId="12" xfId="0" applyNumberFormat="1" applyFont="1" applyFill="1" applyBorder="1" applyAlignment="1">
      <alignment horizontal="center"/>
    </xf>
    <xf numFmtId="165" fontId="22" fillId="34" borderId="13" xfId="0" applyNumberFormat="1" applyFont="1" applyFill="1" applyBorder="1" applyAlignment="1">
      <alignment horizontal="center"/>
    </xf>
    <xf numFmtId="44" fontId="0" fillId="0" borderId="10" xfId="45" applyFill="1" applyBorder="1" applyAlignment="1" applyProtection="1">
      <alignment/>
      <protection/>
    </xf>
    <xf numFmtId="10" fontId="23" fillId="0" borderId="10" xfId="49" applyNumberFormat="1" applyFont="1" applyFill="1" applyBorder="1" applyAlignment="1" applyProtection="1">
      <alignment horizontal="center"/>
      <protection/>
    </xf>
    <xf numFmtId="165" fontId="19" fillId="0" borderId="10" xfId="0" applyNumberFormat="1" applyFont="1" applyBorder="1" applyAlignment="1">
      <alignment horizontal="left"/>
    </xf>
    <xf numFmtId="165" fontId="19" fillId="0" borderId="1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18" fillId="33" borderId="10" xfId="0" applyFont="1" applyFill="1" applyBorder="1" applyAlignment="1">
      <alignment horizontal="left"/>
    </xf>
    <xf numFmtId="165" fontId="23" fillId="34" borderId="10" xfId="45" applyNumberFormat="1" applyFont="1" applyFill="1" applyBorder="1" applyAlignment="1" applyProtection="1">
      <alignment horizontal="center"/>
      <protection/>
    </xf>
    <xf numFmtId="165" fontId="21" fillId="0" borderId="12" xfId="45" applyNumberFormat="1" applyFont="1" applyFill="1" applyBorder="1" applyAlignment="1" applyProtection="1">
      <alignment horizontal="center"/>
      <protection/>
    </xf>
    <xf numFmtId="14" fontId="28" fillId="35" borderId="10" xfId="0" applyNumberFormat="1" applyFont="1" applyFill="1" applyBorder="1" applyAlignment="1">
      <alignment/>
    </xf>
    <xf numFmtId="0" fontId="19" fillId="0" borderId="15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165" fontId="20" fillId="0" borderId="0" xfId="45" applyNumberFormat="1" applyFont="1" applyFill="1" applyBorder="1" applyAlignment="1" applyProtection="1">
      <alignment horizontal="center"/>
      <protection/>
    </xf>
    <xf numFmtId="165" fontId="19" fillId="0" borderId="0" xfId="45" applyNumberFormat="1" applyFont="1" applyFill="1" applyBorder="1" applyAlignment="1" applyProtection="1">
      <alignment horizontal="center"/>
      <protection/>
    </xf>
    <xf numFmtId="165" fontId="21" fillId="0" borderId="0" xfId="45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44" fontId="0" fillId="0" borderId="0" xfId="45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7" fontId="27" fillId="34" borderId="10" xfId="0" applyNumberFormat="1" applyFont="1" applyFill="1" applyBorder="1" applyAlignment="1">
      <alignment/>
    </xf>
    <xf numFmtId="0" fontId="28" fillId="34" borderId="10" xfId="60" applyNumberFormat="1" applyFont="1" applyFill="1" applyBorder="1" applyAlignment="1" applyProtection="1">
      <alignment/>
      <protection/>
    </xf>
    <xf numFmtId="167" fontId="26" fillId="34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top" wrapText="1"/>
    </xf>
    <xf numFmtId="10" fontId="27" fillId="34" borderId="10" xfId="0" applyNumberFormat="1" applyFont="1" applyFill="1" applyBorder="1" applyAlignment="1">
      <alignment/>
    </xf>
    <xf numFmtId="169" fontId="29" fillId="0" borderId="0" xfId="6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0" fontId="29" fillId="0" borderId="0" xfId="49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10" fontId="0" fillId="0" borderId="0" xfId="49" applyNumberFormat="1" applyFont="1" applyFill="1" applyBorder="1" applyAlignment="1" applyProtection="1">
      <alignment/>
      <protection/>
    </xf>
    <xf numFmtId="165" fontId="26" fillId="35" borderId="10" xfId="0" applyNumberFormat="1" applyFont="1" applyFill="1" applyBorder="1" applyAlignment="1">
      <alignment horizontal="left"/>
    </xf>
    <xf numFmtId="165" fontId="23" fillId="35" borderId="10" xfId="45" applyNumberFormat="1" applyFont="1" applyFill="1" applyBorder="1" applyAlignment="1" applyProtection="1">
      <alignment horizontal="left"/>
      <protection/>
    </xf>
    <xf numFmtId="0" fontId="18" fillId="36" borderId="12" xfId="0" applyFont="1" applyFill="1" applyBorder="1" applyAlignment="1">
      <alignment horizontal="left"/>
    </xf>
    <xf numFmtId="0" fontId="18" fillId="36" borderId="1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6" borderId="1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165" fontId="23" fillId="34" borderId="14" xfId="45" applyNumberFormat="1" applyFont="1" applyFill="1" applyBorder="1" applyAlignment="1" applyProtection="1">
      <alignment horizontal="left"/>
      <protection/>
    </xf>
    <xf numFmtId="44" fontId="28" fillId="35" borderId="12" xfId="45" applyFont="1" applyFill="1" applyBorder="1" applyAlignment="1" applyProtection="1">
      <alignment/>
      <protection/>
    </xf>
    <xf numFmtId="1" fontId="2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 wrapText="1"/>
    </xf>
    <xf numFmtId="14" fontId="25" fillId="0" borderId="0" xfId="0" applyNumberFormat="1" applyFont="1" applyBorder="1" applyAlignment="1">
      <alignment horizontal="center"/>
    </xf>
    <xf numFmtId="10" fontId="0" fillId="0" borderId="0" xfId="49" applyNumberFormat="1" applyFill="1" applyBorder="1" applyAlignment="1" applyProtection="1">
      <alignment horizontal="center"/>
      <protection/>
    </xf>
    <xf numFmtId="44" fontId="0" fillId="0" borderId="0" xfId="45" applyFill="1" applyBorder="1" applyAlignment="1" applyProtection="1">
      <alignment horizontal="center"/>
      <protection/>
    </xf>
    <xf numFmtId="165" fontId="22" fillId="0" borderId="0" xfId="45" applyNumberFormat="1" applyFont="1" applyFill="1" applyBorder="1" applyAlignment="1" applyProtection="1">
      <alignment horizontal="center"/>
      <protection/>
    </xf>
    <xf numFmtId="10" fontId="0" fillId="0" borderId="0" xfId="49" applyNumberFormat="1" applyBorder="1" applyAlignment="1">
      <alignment horizontal="center"/>
    </xf>
    <xf numFmtId="165" fontId="19" fillId="0" borderId="0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8">
    <dxf>
      <font>
        <b val="0"/>
        <color indexed="48"/>
      </font>
    </dxf>
    <dxf>
      <font>
        <b val="0"/>
        <color indexed="53"/>
      </font>
    </dxf>
    <dxf>
      <font>
        <b val="0"/>
        <color indexed="48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48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7"/>
      </font>
    </dxf>
    <dxf>
      <font>
        <b val="0"/>
        <color rgb="FF008000"/>
      </font>
      <border/>
    </dxf>
    <dxf>
      <font>
        <b val="0"/>
        <color rgb="FFFF6600"/>
      </font>
      <border/>
    </dxf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31">
      <selection activeCell="J1" sqref="J1:K1"/>
    </sheetView>
  </sheetViews>
  <sheetFormatPr defaultColWidth="9.140625" defaultRowHeight="15"/>
  <cols>
    <col min="1" max="1" width="11.421875" style="0" bestFit="1" customWidth="1"/>
    <col min="2" max="3" width="13.57421875" style="0" bestFit="1" customWidth="1"/>
    <col min="4" max="4" width="10.7109375" style="0" bestFit="1" customWidth="1"/>
    <col min="5" max="5" width="12.00390625" style="0" bestFit="1" customWidth="1"/>
    <col min="6" max="6" width="8.8515625" style="0" bestFit="1" customWidth="1"/>
    <col min="7" max="7" width="15.8515625" style="0" bestFit="1" customWidth="1"/>
    <col min="8" max="8" width="19.57421875" style="0" bestFit="1" customWidth="1"/>
    <col min="10" max="10" width="12.140625" style="0" bestFit="1" customWidth="1"/>
    <col min="11" max="11" width="10.003906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</v>
      </c>
      <c r="H1" s="1" t="s">
        <v>36</v>
      </c>
      <c r="I1" s="1" t="s">
        <v>6</v>
      </c>
      <c r="J1" s="1" t="s">
        <v>45</v>
      </c>
      <c r="K1" s="1" t="s">
        <v>46</v>
      </c>
    </row>
    <row r="2" spans="1:11" ht="15">
      <c r="A2" s="2" t="s">
        <v>7</v>
      </c>
      <c r="B2" s="3">
        <v>42018</v>
      </c>
      <c r="C2" s="4">
        <v>1000</v>
      </c>
      <c r="D2" s="5">
        <v>20</v>
      </c>
      <c r="E2" s="3"/>
      <c r="F2" s="6"/>
      <c r="G2" s="7">
        <f aca="true" t="shared" si="0" ref="G2:G9">(F2-D2)/D2</f>
        <v>-1</v>
      </c>
      <c r="H2" s="8">
        <f aca="true" t="shared" si="1" ref="H2:H9">((F2-D2)*C2)-I2</f>
        <v>-20005.5</v>
      </c>
      <c r="I2" s="9">
        <v>5.5</v>
      </c>
      <c r="J2" s="10">
        <v>200</v>
      </c>
      <c r="K2" s="10">
        <f>10+300</f>
        <v>310</v>
      </c>
    </row>
    <row r="3" spans="1:11" ht="15">
      <c r="A3" s="2" t="s">
        <v>7</v>
      </c>
      <c r="B3" s="3">
        <v>42031</v>
      </c>
      <c r="C3" s="4">
        <v>2000</v>
      </c>
      <c r="D3" s="5">
        <v>15</v>
      </c>
      <c r="E3" s="3"/>
      <c r="F3" s="6"/>
      <c r="G3" s="7">
        <f t="shared" si="0"/>
        <v>-1</v>
      </c>
      <c r="H3" s="8">
        <f t="shared" si="1"/>
        <v>-30005.5</v>
      </c>
      <c r="I3" s="9">
        <v>5.5</v>
      </c>
      <c r="J3" s="10"/>
      <c r="K3" s="10"/>
    </row>
    <row r="4" spans="1:11" ht="15">
      <c r="A4" s="2" t="s">
        <v>8</v>
      </c>
      <c r="B4" s="3">
        <v>42326</v>
      </c>
      <c r="C4" s="4">
        <v>1000</v>
      </c>
      <c r="D4" s="5">
        <v>25</v>
      </c>
      <c r="E4" s="3">
        <v>42078</v>
      </c>
      <c r="F4" s="6">
        <v>26</v>
      </c>
      <c r="G4" s="7">
        <f t="shared" si="0"/>
        <v>0.04</v>
      </c>
      <c r="H4" s="8">
        <f t="shared" si="1"/>
        <v>989</v>
      </c>
      <c r="I4" s="9">
        <v>11</v>
      </c>
      <c r="J4" s="10">
        <v>100</v>
      </c>
      <c r="K4" s="10">
        <f>500+360</f>
        <v>860</v>
      </c>
    </row>
    <row r="5" spans="1:11" ht="15">
      <c r="A5" s="2" t="s">
        <v>8</v>
      </c>
      <c r="B5" s="3">
        <v>42184</v>
      </c>
      <c r="C5" s="4">
        <v>1000</v>
      </c>
      <c r="D5" s="5">
        <v>24</v>
      </c>
      <c r="E5" s="3">
        <v>42078</v>
      </c>
      <c r="F5" s="6">
        <v>26</v>
      </c>
      <c r="G5" s="7">
        <f t="shared" si="0"/>
        <v>0.08333333333333333</v>
      </c>
      <c r="H5" s="8">
        <f t="shared" si="1"/>
        <v>1994.5</v>
      </c>
      <c r="I5" s="9">
        <v>5.5</v>
      </c>
      <c r="J5" s="10"/>
      <c r="K5" s="10"/>
    </row>
    <row r="6" spans="1:11" ht="15">
      <c r="A6" s="2" t="s">
        <v>8</v>
      </c>
      <c r="B6" s="3">
        <v>42036</v>
      </c>
      <c r="C6" s="4">
        <v>500</v>
      </c>
      <c r="D6" s="5">
        <v>20</v>
      </c>
      <c r="E6" s="3">
        <v>42078</v>
      </c>
      <c r="F6" s="6">
        <v>26</v>
      </c>
      <c r="G6" s="7">
        <f t="shared" si="0"/>
        <v>0.3</v>
      </c>
      <c r="H6" s="8">
        <f t="shared" si="1"/>
        <v>2994.5</v>
      </c>
      <c r="I6" s="9">
        <v>5.5</v>
      </c>
      <c r="J6" s="10"/>
      <c r="K6" s="10"/>
    </row>
    <row r="7" spans="1:11" ht="15">
      <c r="A7" s="2" t="s">
        <v>9</v>
      </c>
      <c r="B7" s="3">
        <v>42187</v>
      </c>
      <c r="C7" s="4">
        <v>1000</v>
      </c>
      <c r="D7" s="5">
        <v>74.75</v>
      </c>
      <c r="E7" s="3">
        <v>42215</v>
      </c>
      <c r="F7" s="6">
        <v>73.5</v>
      </c>
      <c r="G7" s="7">
        <f t="shared" si="0"/>
        <v>-0.016722408026755852</v>
      </c>
      <c r="H7" s="8">
        <f t="shared" si="1"/>
        <v>-1255.5</v>
      </c>
      <c r="I7" s="9">
        <v>5.5</v>
      </c>
      <c r="J7" s="10">
        <v>200</v>
      </c>
      <c r="K7" s="10"/>
    </row>
    <row r="8" spans="1:11" ht="15">
      <c r="A8" s="2" t="s">
        <v>9</v>
      </c>
      <c r="B8" s="3">
        <v>42264</v>
      </c>
      <c r="C8" s="4">
        <v>500</v>
      </c>
      <c r="D8" s="5">
        <v>73.99</v>
      </c>
      <c r="E8" s="3">
        <v>42018</v>
      </c>
      <c r="F8" s="6">
        <v>73.5</v>
      </c>
      <c r="G8" s="7">
        <f>(F8-D8)/D8</f>
        <v>-0.006622516556291322</v>
      </c>
      <c r="H8" s="8">
        <f>((F8-D8)*C8)-I8</f>
        <v>-250.49999999999744</v>
      </c>
      <c r="I8" s="9">
        <v>5.5</v>
      </c>
      <c r="J8" s="10"/>
      <c r="K8" s="10"/>
    </row>
    <row r="9" spans="1:11" ht="15">
      <c r="A9" s="2" t="s">
        <v>10</v>
      </c>
      <c r="B9" s="3">
        <v>42187</v>
      </c>
      <c r="C9" s="4">
        <v>500</v>
      </c>
      <c r="D9" s="5">
        <v>78.58</v>
      </c>
      <c r="E9" s="3">
        <v>42018</v>
      </c>
      <c r="F9" s="6"/>
      <c r="G9" s="7">
        <f t="shared" si="0"/>
        <v>-1</v>
      </c>
      <c r="H9" s="8">
        <f t="shared" si="1"/>
        <v>-39295.5</v>
      </c>
      <c r="I9" s="9">
        <v>5.5</v>
      </c>
      <c r="J9" s="10">
        <f>11.85+20+900</f>
        <v>931.85</v>
      </c>
      <c r="K9" s="10"/>
    </row>
    <row r="10" spans="1:11" ht="15">
      <c r="A10" s="14" t="s">
        <v>43</v>
      </c>
      <c r="B10" s="11" t="s">
        <v>11</v>
      </c>
      <c r="C10" s="15">
        <v>3000</v>
      </c>
      <c r="D10" s="16"/>
      <c r="E10" s="17">
        <v>42270</v>
      </c>
      <c r="F10" s="16">
        <v>0.61</v>
      </c>
      <c r="G10" s="7">
        <f>(F10-D10)/B28</f>
        <v>0.036599999999999994</v>
      </c>
      <c r="H10" s="10">
        <f>((F10-D10)*C10)-I10</f>
        <v>1819</v>
      </c>
      <c r="I10" s="9">
        <v>11</v>
      </c>
      <c r="J10" s="10"/>
      <c r="K10" s="10"/>
    </row>
    <row r="11" spans="1:11" ht="15">
      <c r="A11" s="14" t="s">
        <v>42</v>
      </c>
      <c r="B11" s="11" t="s">
        <v>12</v>
      </c>
      <c r="C11" s="15">
        <v>2500</v>
      </c>
      <c r="D11" s="16">
        <v>0.05</v>
      </c>
      <c r="E11" s="17">
        <v>42058</v>
      </c>
      <c r="F11" s="16">
        <v>0.66</v>
      </c>
      <c r="G11" s="7">
        <f>(F11-D11)/B29</f>
        <v>0.025847457627118643</v>
      </c>
      <c r="H11" s="10">
        <f>((F11-D11)*C11)-I11</f>
        <v>1514</v>
      </c>
      <c r="I11" s="9">
        <v>11</v>
      </c>
      <c r="J11" s="10"/>
      <c r="K11" s="10"/>
    </row>
    <row r="12" spans="1:11" ht="15">
      <c r="A12" s="14"/>
      <c r="B12" s="15"/>
      <c r="C12" s="15"/>
      <c r="D12" s="16"/>
      <c r="E12" s="17"/>
      <c r="F12" s="16"/>
      <c r="G12" s="18"/>
      <c r="H12" s="10"/>
      <c r="I12" s="9"/>
      <c r="J12" s="19"/>
      <c r="K12" s="19"/>
    </row>
    <row r="13" spans="1:11" ht="15">
      <c r="A13" s="20" t="s">
        <v>14</v>
      </c>
      <c r="B13" s="21"/>
      <c r="C13" s="22"/>
      <c r="D13" s="23"/>
      <c r="E13" s="13"/>
      <c r="F13" s="12"/>
      <c r="G13" s="12"/>
      <c r="H13" s="24"/>
      <c r="I13" s="25"/>
      <c r="J13" s="26"/>
      <c r="K13" s="26"/>
    </row>
    <row r="14" spans="1:11" ht="15">
      <c r="A14" s="27" t="s">
        <v>15</v>
      </c>
      <c r="B14" s="28">
        <f>0</f>
        <v>0</v>
      </c>
      <c r="C14" s="22"/>
      <c r="D14" s="23"/>
      <c r="E14" s="13"/>
      <c r="F14" s="12"/>
      <c r="G14" s="12"/>
      <c r="H14" s="24"/>
      <c r="I14" s="25"/>
      <c r="J14" s="26"/>
      <c r="K14" s="26"/>
    </row>
    <row r="15" spans="1:11" ht="15">
      <c r="A15" s="27" t="s">
        <v>16</v>
      </c>
      <c r="B15" s="28">
        <f>SUM(H11)</f>
        <v>1514</v>
      </c>
      <c r="C15" s="22"/>
      <c r="D15" s="23"/>
      <c r="E15" s="13"/>
      <c r="F15" s="12"/>
      <c r="G15" s="12"/>
      <c r="H15" s="24"/>
      <c r="I15" s="25"/>
      <c r="J15" s="26"/>
      <c r="K15" s="26"/>
    </row>
    <row r="16" spans="1:11" ht="15">
      <c r="A16" s="27" t="s">
        <v>17</v>
      </c>
      <c r="B16" s="28">
        <f>SUM(H4:H6)</f>
        <v>5978</v>
      </c>
      <c r="C16" s="22"/>
      <c r="D16" s="23"/>
      <c r="E16" s="13"/>
      <c r="F16" s="12"/>
      <c r="G16" s="12"/>
      <c r="H16" s="24"/>
      <c r="I16" s="25"/>
      <c r="J16" s="26"/>
      <c r="K16" s="26"/>
    </row>
    <row r="17" spans="1:11" ht="15">
      <c r="A17" s="27" t="s">
        <v>18</v>
      </c>
      <c r="B17" s="28">
        <f>0</f>
        <v>0</v>
      </c>
      <c r="C17" s="22"/>
      <c r="D17" s="23"/>
      <c r="E17" s="13"/>
      <c r="F17" s="12"/>
      <c r="G17" s="12"/>
      <c r="H17" s="24"/>
      <c r="I17" s="25"/>
      <c r="J17" s="26"/>
      <c r="K17" s="26"/>
    </row>
    <row r="18" spans="1:11" ht="15">
      <c r="A18" s="27" t="s">
        <v>19</v>
      </c>
      <c r="B18" s="28">
        <f>0</f>
        <v>0</v>
      </c>
      <c r="C18" s="22"/>
      <c r="D18" s="23"/>
      <c r="E18" s="13"/>
      <c r="F18" s="12"/>
      <c r="G18" s="12"/>
      <c r="H18" s="24"/>
      <c r="I18" s="25"/>
      <c r="J18" s="26"/>
      <c r="K18" s="26"/>
    </row>
    <row r="19" spans="1:11" ht="15">
      <c r="A19" s="27" t="s">
        <v>20</v>
      </c>
      <c r="B19" s="28">
        <f>0</f>
        <v>0</v>
      </c>
      <c r="C19" s="15"/>
      <c r="D19" s="18"/>
      <c r="E19" s="10"/>
      <c r="F19" s="9"/>
      <c r="G19" s="9"/>
      <c r="H19" s="10"/>
      <c r="I19" s="29"/>
      <c r="J19" s="26"/>
      <c r="K19" s="26"/>
    </row>
    <row r="20" spans="1:11" ht="15">
      <c r="A20" s="27" t="s">
        <v>21</v>
      </c>
      <c r="B20" s="28">
        <f>SUM(H7:H8)</f>
        <v>-1505.9999999999975</v>
      </c>
      <c r="C20" s="15"/>
      <c r="D20" s="18"/>
      <c r="E20" s="10"/>
      <c r="F20" s="9"/>
      <c r="G20" s="9"/>
      <c r="H20" s="10"/>
      <c r="I20" s="29"/>
      <c r="J20" s="26"/>
      <c r="K20" s="26"/>
    </row>
    <row r="21" spans="1:11" ht="15">
      <c r="A21" s="27" t="s">
        <v>22</v>
      </c>
      <c r="B21" s="28">
        <f>0</f>
        <v>0</v>
      </c>
      <c r="C21" s="15"/>
      <c r="D21" s="18"/>
      <c r="E21" s="10"/>
      <c r="F21" s="9"/>
      <c r="G21" s="9"/>
      <c r="H21" s="10"/>
      <c r="I21" s="29"/>
      <c r="J21" s="26"/>
      <c r="K21" s="26"/>
    </row>
    <row r="22" spans="1:11" ht="15">
      <c r="A22" s="27" t="s">
        <v>13</v>
      </c>
      <c r="B22" s="28">
        <f>SUM(H11:H11)</f>
        <v>1514</v>
      </c>
      <c r="C22" s="15"/>
      <c r="D22" s="18"/>
      <c r="E22" s="10"/>
      <c r="F22" s="9"/>
      <c r="G22" s="9"/>
      <c r="H22" s="10"/>
      <c r="I22" s="29"/>
      <c r="J22" s="26"/>
      <c r="K22" s="26"/>
    </row>
    <row r="23" spans="1:11" ht="15">
      <c r="A23" s="27" t="s">
        <v>23</v>
      </c>
      <c r="B23" s="28">
        <f>0</f>
        <v>0</v>
      </c>
      <c r="C23" s="15"/>
      <c r="D23" s="18"/>
      <c r="E23" s="10"/>
      <c r="F23" s="9"/>
      <c r="G23" s="9"/>
      <c r="H23" s="10"/>
      <c r="I23" s="29"/>
      <c r="J23" s="26"/>
      <c r="K23" s="26"/>
    </row>
    <row r="24" spans="1:11" ht="15">
      <c r="A24" s="27" t="s">
        <v>24</v>
      </c>
      <c r="B24" s="28">
        <f>0</f>
        <v>0</v>
      </c>
      <c r="C24" s="15"/>
      <c r="D24" s="18"/>
      <c r="E24" s="10"/>
      <c r="F24" s="9"/>
      <c r="G24" s="9"/>
      <c r="H24" s="10"/>
      <c r="I24" s="29"/>
      <c r="J24" s="26"/>
      <c r="K24" s="26"/>
    </row>
    <row r="25" spans="1:11" ht="15">
      <c r="A25" s="27" t="s">
        <v>25</v>
      </c>
      <c r="B25" s="28">
        <f>0</f>
        <v>0</v>
      </c>
      <c r="C25" s="15"/>
      <c r="D25" s="18"/>
      <c r="E25" s="10"/>
      <c r="F25" s="9"/>
      <c r="G25" s="9"/>
      <c r="H25" s="10"/>
      <c r="I25" s="29"/>
      <c r="J25" s="26"/>
      <c r="K25" s="26"/>
    </row>
    <row r="26" spans="1:11" ht="15">
      <c r="A26" s="31"/>
      <c r="B26" s="32"/>
      <c r="C26" s="33"/>
      <c r="D26" s="34"/>
      <c r="E26" s="32"/>
      <c r="F26" s="35"/>
      <c r="G26" s="36"/>
      <c r="H26" s="37"/>
      <c r="I26" s="38"/>
      <c r="J26" s="39"/>
      <c r="K26" s="39"/>
    </row>
    <row r="27" spans="1:11" ht="15">
      <c r="A27" s="58" t="s">
        <v>33</v>
      </c>
      <c r="B27" s="61"/>
      <c r="C27" s="68"/>
      <c r="D27" s="69"/>
      <c r="E27" s="70"/>
      <c r="F27" s="69"/>
      <c r="G27" s="71"/>
      <c r="H27" s="39"/>
      <c r="I27" s="38"/>
      <c r="J27" s="39"/>
      <c r="K27" s="39"/>
    </row>
    <row r="28" spans="1:11" ht="15">
      <c r="A28" s="30" t="s">
        <v>7</v>
      </c>
      <c r="B28" s="67">
        <f>((C2*D2)+(C3*D3))/(SUM(C2:C3))</f>
        <v>16.666666666666668</v>
      </c>
      <c r="C28" s="72"/>
      <c r="D28" s="69"/>
      <c r="E28" s="70"/>
      <c r="F28" s="69"/>
      <c r="G28" s="71"/>
      <c r="H28" s="39"/>
      <c r="I28" s="73"/>
      <c r="J28" s="39"/>
      <c r="K28" s="39"/>
    </row>
    <row r="29" spans="1:11" ht="15">
      <c r="A29" s="30" t="s">
        <v>8</v>
      </c>
      <c r="B29" s="67">
        <f>((C4*D4)+(C5*D5)+(C6*D6))/(SUM(C4:C6))</f>
        <v>23.6</v>
      </c>
      <c r="C29" s="72"/>
      <c r="D29" s="69"/>
      <c r="E29" s="74"/>
      <c r="F29" s="69"/>
      <c r="G29" s="71"/>
      <c r="H29" s="39"/>
      <c r="I29" s="73"/>
      <c r="J29" s="75"/>
      <c r="K29" s="75"/>
    </row>
    <row r="30" spans="1:11" ht="15">
      <c r="A30" s="30" t="s">
        <v>9</v>
      </c>
      <c r="B30" s="67">
        <f>((C7*D7)+(C8*D8))/(SUM(C7:C8))</f>
        <v>74.49666666666667</v>
      </c>
      <c r="C30" s="68"/>
      <c r="D30" s="69"/>
      <c r="E30" s="70"/>
      <c r="F30" s="69"/>
      <c r="G30" s="71"/>
      <c r="H30" s="39"/>
      <c r="I30" s="38"/>
      <c r="J30" s="39"/>
      <c r="K30" s="39"/>
    </row>
    <row r="31" spans="1:11" ht="15">
      <c r="A31" s="30" t="s">
        <v>10</v>
      </c>
      <c r="B31" s="67">
        <f>D9</f>
        <v>78.58</v>
      </c>
      <c r="C31" s="68"/>
      <c r="D31" s="69"/>
      <c r="E31" s="70"/>
      <c r="F31" s="69"/>
      <c r="G31" s="71"/>
      <c r="H31" s="39"/>
      <c r="I31" s="38"/>
      <c r="J31" s="39"/>
      <c r="K31" s="39"/>
    </row>
    <row r="32" spans="1:11" ht="15">
      <c r="A32" s="31"/>
      <c r="B32" s="32"/>
      <c r="C32" s="33"/>
      <c r="D32" s="34"/>
      <c r="E32" s="32"/>
      <c r="F32" s="35"/>
      <c r="G32" s="36"/>
      <c r="H32" s="37"/>
      <c r="I32" s="38"/>
      <c r="J32" s="39"/>
      <c r="K32" s="39"/>
    </row>
    <row r="33" spans="1:11" ht="15">
      <c r="A33" s="58" t="s">
        <v>37</v>
      </c>
      <c r="B33" s="61"/>
      <c r="C33" s="59"/>
      <c r="G33" s="40"/>
      <c r="H33" s="40"/>
      <c r="I33" s="41"/>
      <c r="J33" s="42"/>
      <c r="K33" s="43"/>
    </row>
    <row r="34" spans="1:11" ht="15">
      <c r="A34" s="62" t="s">
        <v>26</v>
      </c>
      <c r="B34" s="63"/>
      <c r="C34" s="44">
        <f>100000</f>
        <v>100000</v>
      </c>
      <c r="G34" s="60"/>
      <c r="H34" s="60"/>
      <c r="I34" s="41"/>
      <c r="J34" s="42"/>
      <c r="K34" s="43"/>
    </row>
    <row r="35" spans="1:11" ht="15">
      <c r="A35" s="62" t="s">
        <v>27</v>
      </c>
      <c r="B35" s="63"/>
      <c r="C35" s="45">
        <f>COUNTA(H4,H7,H11)</f>
        <v>3</v>
      </c>
      <c r="G35" s="60"/>
      <c r="H35" s="60"/>
      <c r="I35" s="41"/>
      <c r="J35" s="42"/>
      <c r="K35" s="43"/>
    </row>
    <row r="36" spans="1:11" ht="15">
      <c r="A36" s="62" t="s">
        <v>28</v>
      </c>
      <c r="B36" s="63"/>
      <c r="C36" s="44">
        <f>SUM(B14:B25)</f>
        <v>7500.000000000003</v>
      </c>
      <c r="G36" s="60"/>
      <c r="H36" s="60"/>
      <c r="I36" s="41"/>
      <c r="J36" s="42"/>
      <c r="K36" s="43"/>
    </row>
    <row r="37" spans="1:11" ht="15">
      <c r="A37" s="62" t="s">
        <v>38</v>
      </c>
      <c r="B37" s="63"/>
      <c r="C37" s="44">
        <f>SUM(J2:J11)+SUM(K2:K11)</f>
        <v>2601.85</v>
      </c>
      <c r="G37" s="60"/>
      <c r="H37" s="60"/>
      <c r="I37" s="41"/>
      <c r="J37" s="42"/>
      <c r="K37" s="43"/>
    </row>
    <row r="38" spans="1:11" ht="15">
      <c r="A38" s="62" t="s">
        <v>29</v>
      </c>
      <c r="B38" s="63"/>
      <c r="C38" s="46"/>
      <c r="G38" s="60"/>
      <c r="H38" s="60"/>
      <c r="I38" s="41"/>
      <c r="J38" s="42"/>
      <c r="K38" s="43"/>
    </row>
    <row r="39" spans="1:11" ht="15">
      <c r="A39" s="62" t="s">
        <v>30</v>
      </c>
      <c r="B39" s="63"/>
      <c r="C39" s="46">
        <f>10*12*(-1)</f>
        <v>-120</v>
      </c>
      <c r="G39" s="60"/>
      <c r="H39" s="60"/>
      <c r="I39" s="41"/>
      <c r="J39" s="42"/>
      <c r="K39" s="43"/>
    </row>
    <row r="40" spans="1:11" ht="15">
      <c r="A40" s="62" t="s">
        <v>39</v>
      </c>
      <c r="B40" s="63"/>
      <c r="C40" s="44">
        <f>SUM(C36:C39)</f>
        <v>9981.850000000002</v>
      </c>
      <c r="G40" s="60"/>
      <c r="H40" s="60"/>
      <c r="I40" s="41"/>
      <c r="J40" s="42"/>
      <c r="K40" s="43"/>
    </row>
    <row r="41" spans="1:11" ht="15">
      <c r="A41" s="62" t="s">
        <v>40</v>
      </c>
      <c r="B41" s="63"/>
      <c r="C41" s="50">
        <f>C40/C34</f>
        <v>0.09981850000000002</v>
      </c>
      <c r="G41" s="60"/>
      <c r="H41" s="60"/>
      <c r="I41" s="41"/>
      <c r="J41" s="42"/>
      <c r="K41" s="43"/>
    </row>
    <row r="42" spans="1:10" ht="15">
      <c r="A42" s="48"/>
      <c r="B42" s="48"/>
      <c r="C42" s="48"/>
      <c r="D42" s="48"/>
      <c r="E42" s="51"/>
      <c r="F42" s="48"/>
      <c r="G42" s="48"/>
      <c r="H42" s="48"/>
      <c r="I42" s="49"/>
      <c r="J42" s="52"/>
    </row>
    <row r="43" spans="1:8" ht="15">
      <c r="A43" s="64" t="s">
        <v>31</v>
      </c>
      <c r="B43" s="64"/>
      <c r="C43" s="64"/>
      <c r="D43" s="64"/>
      <c r="E43" s="49"/>
      <c r="F43" s="49"/>
      <c r="G43" s="49"/>
      <c r="H43" s="49"/>
    </row>
    <row r="44" spans="1:8" ht="15">
      <c r="A44" s="65" t="s">
        <v>32</v>
      </c>
      <c r="B44" s="66" t="s">
        <v>33</v>
      </c>
      <c r="C44" s="66"/>
      <c r="D44" s="66"/>
      <c r="E44" s="49"/>
      <c r="F44" s="49"/>
      <c r="G44" s="53"/>
      <c r="H44" s="49"/>
    </row>
    <row r="45" spans="1:9" ht="15">
      <c r="A45" s="65" t="s">
        <v>11</v>
      </c>
      <c r="B45" s="66" t="s">
        <v>41</v>
      </c>
      <c r="C45" s="66"/>
      <c r="D45" s="66"/>
      <c r="I45" s="47"/>
    </row>
    <row r="46" spans="1:3" ht="15">
      <c r="A46" s="54"/>
      <c r="B46" s="54"/>
      <c r="C46" s="55"/>
    </row>
    <row r="47" spans="1:9" ht="15">
      <c r="A47" s="56" t="s">
        <v>34</v>
      </c>
      <c r="B47" s="56"/>
      <c r="C47" s="56"/>
      <c r="D47" s="56"/>
      <c r="E47" s="57">
        <f>E48+C36</f>
        <v>6500.000000000003</v>
      </c>
      <c r="I47" s="47"/>
    </row>
    <row r="48" spans="1:5" ht="15">
      <c r="A48" s="56" t="s">
        <v>44</v>
      </c>
      <c r="B48" s="56"/>
      <c r="C48" s="56"/>
      <c r="D48" s="56"/>
      <c r="E48" s="57">
        <v>-1000</v>
      </c>
    </row>
  </sheetData>
  <sheetProtection/>
  <mergeCells count="17">
    <mergeCell ref="A47:D47"/>
    <mergeCell ref="A27:B27"/>
    <mergeCell ref="A33:C33"/>
    <mergeCell ref="A34:B34"/>
    <mergeCell ref="A35:B35"/>
    <mergeCell ref="A36:B36"/>
    <mergeCell ref="A37:B37"/>
    <mergeCell ref="A38:B38"/>
    <mergeCell ref="B44:D44"/>
    <mergeCell ref="B45:D45"/>
    <mergeCell ref="A43:D43"/>
    <mergeCell ref="A48:D48"/>
    <mergeCell ref="A13:B13"/>
    <mergeCell ref="G33:H33"/>
    <mergeCell ref="A39:B39"/>
    <mergeCell ref="A40:B40"/>
    <mergeCell ref="A41:B41"/>
  </mergeCells>
  <conditionalFormatting sqref="D13:E18 D23:E25 G7:H7 E28:E31 G27:H31">
    <cfRule type="cellIs" priority="400" dxfId="124" operator="greaterThan" stopIfTrue="1">
      <formula>0</formula>
    </cfRule>
    <cfRule type="cellIs" priority="401" dxfId="125" operator="equal" stopIfTrue="1">
      <formula>0</formula>
    </cfRule>
    <cfRule type="cellIs" priority="402" dxfId="126" operator="lessThan" stopIfTrue="1">
      <formula>0</formula>
    </cfRule>
  </conditionalFormatting>
  <conditionalFormatting sqref="G32:H32">
    <cfRule type="cellIs" priority="407" dxfId="124" operator="greaterThan" stopIfTrue="1">
      <formula>0</formula>
    </cfRule>
    <cfRule type="cellIs" priority="408" dxfId="125" operator="equal" stopIfTrue="1">
      <formula>0</formula>
    </cfRule>
    <cfRule type="cellIs" priority="409" dxfId="126" operator="lessThan" stopIfTrue="1">
      <formula>0</formula>
    </cfRule>
  </conditionalFormatting>
  <conditionalFormatting sqref="E47">
    <cfRule type="cellIs" priority="410" dxfId="124" operator="greaterThan" stopIfTrue="1">
      <formula>0</formula>
    </cfRule>
    <cfRule type="cellIs" priority="411" dxfId="125" operator="equal" stopIfTrue="1">
      <formula>0</formula>
    </cfRule>
    <cfRule type="cellIs" priority="412" dxfId="126" operator="lessThan" stopIfTrue="1">
      <formula>0</formula>
    </cfRule>
  </conditionalFormatting>
  <conditionalFormatting sqref="A47">
    <cfRule type="cellIs" priority="413" dxfId="125" operator="equal" stopIfTrue="1">
      <formula>"ATIVA"</formula>
    </cfRule>
    <cfRule type="cellIs" priority="414" dxfId="127" operator="equal" stopIfTrue="1">
      <formula>"TOV"</formula>
    </cfRule>
  </conditionalFormatting>
  <conditionalFormatting sqref="D13:E18">
    <cfRule type="cellIs" priority="418" dxfId="124" operator="greaterThan" stopIfTrue="1">
      <formula>0</formula>
    </cfRule>
    <cfRule type="cellIs" priority="419" dxfId="125" operator="equal" stopIfTrue="1">
      <formula>0</formula>
    </cfRule>
    <cfRule type="cellIs" priority="420" dxfId="126" operator="lessThan" stopIfTrue="1">
      <formula>0</formula>
    </cfRule>
  </conditionalFormatting>
  <conditionalFormatting sqref="G28:G29">
    <cfRule type="cellIs" priority="421" dxfId="124" operator="greaterThan" stopIfTrue="1">
      <formula>0</formula>
    </cfRule>
    <cfRule type="cellIs" priority="422" dxfId="125" operator="equal" stopIfTrue="1">
      <formula>0</formula>
    </cfRule>
    <cfRule type="cellIs" priority="423" dxfId="126" operator="lessThan" stopIfTrue="1">
      <formula>0</formula>
    </cfRule>
  </conditionalFormatting>
  <conditionalFormatting sqref="H28:H29">
    <cfRule type="cellIs" priority="424" dxfId="124" operator="greaterThan" stopIfTrue="1">
      <formula>0</formula>
    </cfRule>
    <cfRule type="cellIs" priority="425" dxfId="125" operator="equal" stopIfTrue="1">
      <formula>0</formula>
    </cfRule>
    <cfRule type="cellIs" priority="426" dxfId="126" operator="lessThan" stopIfTrue="1">
      <formula>0</formula>
    </cfRule>
  </conditionalFormatting>
  <conditionalFormatting sqref="G2:H6 G9:H9">
    <cfRule type="cellIs" priority="286" dxfId="124" operator="greaterThan" stopIfTrue="1">
      <formula>0</formula>
    </cfRule>
    <cfRule type="cellIs" priority="287" dxfId="125" operator="equal" stopIfTrue="1">
      <formula>0</formula>
    </cfRule>
    <cfRule type="cellIs" priority="288" dxfId="126" operator="lessThan" stopIfTrue="1">
      <formula>0</formula>
    </cfRule>
  </conditionalFormatting>
  <conditionalFormatting sqref="G3:H3">
    <cfRule type="cellIs" priority="295" dxfId="124" operator="greaterThan" stopIfTrue="1">
      <formula>0</formula>
    </cfRule>
    <cfRule type="cellIs" priority="296" dxfId="125" operator="equal" stopIfTrue="1">
      <formula>0</formula>
    </cfRule>
    <cfRule type="cellIs" priority="297" dxfId="126" operator="lessThan" stopIfTrue="1">
      <formula>0</formula>
    </cfRule>
  </conditionalFormatting>
  <conditionalFormatting sqref="G4:H4">
    <cfRule type="cellIs" priority="298" dxfId="124" operator="greaterThan" stopIfTrue="1">
      <formula>0</formula>
    </cfRule>
    <cfRule type="cellIs" priority="299" dxfId="125" operator="equal" stopIfTrue="1">
      <formula>0</formula>
    </cfRule>
    <cfRule type="cellIs" priority="300" dxfId="126" operator="lessThan" stopIfTrue="1">
      <formula>0</formula>
    </cfRule>
  </conditionalFormatting>
  <conditionalFormatting sqref="G2:H2">
    <cfRule type="cellIs" priority="301" dxfId="124" operator="greaterThan" stopIfTrue="1">
      <formula>0</formula>
    </cfRule>
    <cfRule type="cellIs" priority="302" dxfId="125" operator="equal" stopIfTrue="1">
      <formula>0</formula>
    </cfRule>
    <cfRule type="cellIs" priority="303" dxfId="126" operator="lessThan" stopIfTrue="1">
      <formula>0</formula>
    </cfRule>
  </conditionalFormatting>
  <conditionalFormatting sqref="G5:H5">
    <cfRule type="cellIs" priority="328" dxfId="124" operator="greaterThan" stopIfTrue="1">
      <formula>0</formula>
    </cfRule>
    <cfRule type="cellIs" priority="329" dxfId="125" operator="equal" stopIfTrue="1">
      <formula>0</formula>
    </cfRule>
    <cfRule type="cellIs" priority="330" dxfId="126" operator="lessThan" stopIfTrue="1">
      <formula>0</formula>
    </cfRule>
  </conditionalFormatting>
  <conditionalFormatting sqref="G6:H6">
    <cfRule type="cellIs" priority="334" dxfId="124" operator="greaterThan" stopIfTrue="1">
      <formula>0</formula>
    </cfRule>
    <cfRule type="cellIs" priority="335" dxfId="125" operator="equal" stopIfTrue="1">
      <formula>0</formula>
    </cfRule>
    <cfRule type="cellIs" priority="336" dxfId="126" operator="lessThan" stopIfTrue="1">
      <formula>0</formula>
    </cfRule>
  </conditionalFormatting>
  <conditionalFormatting sqref="G7:H7 G9:H9">
    <cfRule type="cellIs" priority="343" dxfId="124" operator="greaterThan" stopIfTrue="1">
      <formula>0</formula>
    </cfRule>
    <cfRule type="cellIs" priority="344" dxfId="125" operator="equal" stopIfTrue="1">
      <formula>0</formula>
    </cfRule>
    <cfRule type="cellIs" priority="345" dxfId="126" operator="lessThan" stopIfTrue="1">
      <formula>0</formula>
    </cfRule>
  </conditionalFormatting>
  <conditionalFormatting sqref="H11">
    <cfRule type="cellIs" priority="130" dxfId="124" operator="greaterThan" stopIfTrue="1">
      <formula>0</formula>
    </cfRule>
    <cfRule type="cellIs" priority="131" dxfId="125" operator="equal" stopIfTrue="1">
      <formula>0</formula>
    </cfRule>
    <cfRule type="cellIs" priority="132" dxfId="126" operator="lessThan" stopIfTrue="1">
      <formula>0</formula>
    </cfRule>
  </conditionalFormatting>
  <conditionalFormatting sqref="G11">
    <cfRule type="cellIs" priority="124" dxfId="124" operator="greaterThan" stopIfTrue="1">
      <formula>0</formula>
    </cfRule>
    <cfRule type="cellIs" priority="125" dxfId="125" operator="equal" stopIfTrue="1">
      <formula>0</formula>
    </cfRule>
    <cfRule type="cellIs" priority="126" dxfId="126" operator="lessThan" stopIfTrue="1">
      <formula>0</formula>
    </cfRule>
  </conditionalFormatting>
  <conditionalFormatting sqref="G11">
    <cfRule type="cellIs" priority="127" dxfId="124" operator="greaterThan" stopIfTrue="1">
      <formula>0</formula>
    </cfRule>
    <cfRule type="cellIs" priority="128" dxfId="125" operator="equal" stopIfTrue="1">
      <formula>0</formula>
    </cfRule>
    <cfRule type="cellIs" priority="129" dxfId="126" operator="lessThan" stopIfTrue="1">
      <formula>0</formula>
    </cfRule>
  </conditionalFormatting>
  <conditionalFormatting sqref="G8:H8">
    <cfRule type="cellIs" priority="100" dxfId="124" operator="greaterThan" stopIfTrue="1">
      <formula>0</formula>
    </cfRule>
    <cfRule type="cellIs" priority="101" dxfId="125" operator="equal" stopIfTrue="1">
      <formula>0</formula>
    </cfRule>
    <cfRule type="cellIs" priority="102" dxfId="126" operator="lessThan" stopIfTrue="1">
      <formula>0</formula>
    </cfRule>
  </conditionalFormatting>
  <conditionalFormatting sqref="G8:H8">
    <cfRule type="cellIs" priority="106" dxfId="124" operator="greaterThan" stopIfTrue="1">
      <formula>0</formula>
    </cfRule>
    <cfRule type="cellIs" priority="107" dxfId="125" operator="equal" stopIfTrue="1">
      <formula>0</formula>
    </cfRule>
    <cfRule type="cellIs" priority="108" dxfId="126" operator="lessThan" stopIfTrue="1">
      <formula>0</formula>
    </cfRule>
  </conditionalFormatting>
  <conditionalFormatting sqref="H10">
    <cfRule type="cellIs" priority="61" dxfId="124" operator="greaterThan" stopIfTrue="1">
      <formula>0</formula>
    </cfRule>
    <cfRule type="cellIs" priority="62" dxfId="125" operator="equal" stopIfTrue="1">
      <formula>0</formula>
    </cfRule>
    <cfRule type="cellIs" priority="63" dxfId="126" operator="lessThan" stopIfTrue="1">
      <formula>0</formula>
    </cfRule>
  </conditionalFormatting>
  <conditionalFormatting sqref="G10">
    <cfRule type="cellIs" priority="55" dxfId="124" operator="greaterThan" stopIfTrue="1">
      <formula>0</formula>
    </cfRule>
    <cfRule type="cellIs" priority="56" dxfId="125" operator="equal" stopIfTrue="1">
      <formula>0</formula>
    </cfRule>
    <cfRule type="cellIs" priority="57" dxfId="126" operator="lessThan" stopIfTrue="1">
      <formula>0</formula>
    </cfRule>
  </conditionalFormatting>
  <conditionalFormatting sqref="G10">
    <cfRule type="cellIs" priority="58" dxfId="124" operator="greaterThan" stopIfTrue="1">
      <formula>0</formula>
    </cfRule>
    <cfRule type="cellIs" priority="59" dxfId="125" operator="equal" stopIfTrue="1">
      <formula>0</formula>
    </cfRule>
    <cfRule type="cellIs" priority="60" dxfId="126" operator="lessThan" stopIfTrue="1">
      <formula>0</formula>
    </cfRule>
  </conditionalFormatting>
  <conditionalFormatting sqref="D22:E22">
    <cfRule type="cellIs" priority="28" dxfId="124" operator="greaterThan" stopIfTrue="1">
      <formula>0</formula>
    </cfRule>
    <cfRule type="cellIs" priority="29" dxfId="125" operator="equal" stopIfTrue="1">
      <formula>0</formula>
    </cfRule>
    <cfRule type="cellIs" priority="30" dxfId="126" operator="lessThan" stopIfTrue="1">
      <formula>0</formula>
    </cfRule>
  </conditionalFormatting>
  <conditionalFormatting sqref="D21:E21">
    <cfRule type="cellIs" priority="25" dxfId="124" operator="greaterThan" stopIfTrue="1">
      <formula>0</formula>
    </cfRule>
    <cfRule type="cellIs" priority="26" dxfId="125" operator="equal" stopIfTrue="1">
      <formula>0</formula>
    </cfRule>
    <cfRule type="cellIs" priority="27" dxfId="126" operator="lessThan" stopIfTrue="1">
      <formula>0</formula>
    </cfRule>
  </conditionalFormatting>
  <conditionalFormatting sqref="D20:E20">
    <cfRule type="cellIs" priority="22" dxfId="124" operator="greaterThan" stopIfTrue="1">
      <formula>0</formula>
    </cfRule>
    <cfRule type="cellIs" priority="23" dxfId="125" operator="equal" stopIfTrue="1">
      <formula>0</formula>
    </cfRule>
    <cfRule type="cellIs" priority="24" dxfId="126" operator="lessThan" stopIfTrue="1">
      <formula>0</formula>
    </cfRule>
  </conditionalFormatting>
  <conditionalFormatting sqref="D19:E19">
    <cfRule type="cellIs" priority="19" dxfId="124" operator="greaterThan" stopIfTrue="1">
      <formula>0</formula>
    </cfRule>
    <cfRule type="cellIs" priority="20" dxfId="125" operator="equal" stopIfTrue="1">
      <formula>0</formula>
    </cfRule>
    <cfRule type="cellIs" priority="21" dxfId="126" operator="lessThan" stopIfTrue="1">
      <formula>0</formula>
    </cfRule>
  </conditionalFormatting>
  <conditionalFormatting sqref="G12:H12">
    <cfRule type="cellIs" priority="16" dxfId="124" operator="greaterThan" stopIfTrue="1">
      <formula>0</formula>
    </cfRule>
    <cfRule type="cellIs" priority="17" dxfId="125" operator="equal" stopIfTrue="1">
      <formula>0</formula>
    </cfRule>
    <cfRule type="cellIs" priority="18" dxfId="126" operator="lessThan" stopIfTrue="1">
      <formula>0</formula>
    </cfRule>
  </conditionalFormatting>
  <conditionalFormatting sqref="B14:B25">
    <cfRule type="cellIs" priority="10" dxfId="124" operator="greaterThan" stopIfTrue="1">
      <formula>0</formula>
    </cfRule>
    <cfRule type="cellIs" priority="11" dxfId="125" operator="equal" stopIfTrue="1">
      <formula>0</formula>
    </cfRule>
    <cfRule type="cellIs" priority="12" dxfId="126" operator="lessThan" stopIfTrue="1">
      <formula>0</formula>
    </cfRule>
  </conditionalFormatting>
  <conditionalFormatting sqref="B14:B25">
    <cfRule type="cellIs" priority="13" dxfId="124" operator="greaterThan" stopIfTrue="1">
      <formula>0</formula>
    </cfRule>
    <cfRule type="cellIs" priority="14" dxfId="125" operator="equal" stopIfTrue="1">
      <formula>0</formula>
    </cfRule>
    <cfRule type="cellIs" priority="15" dxfId="126" operator="lessThan" stopIfTrue="1">
      <formula>0</formula>
    </cfRule>
  </conditionalFormatting>
  <conditionalFormatting sqref="C40:C41">
    <cfRule type="cellIs" priority="9" dxfId="126" operator="lessThanOrEqual" stopIfTrue="1">
      <formula>0</formula>
    </cfRule>
  </conditionalFormatting>
  <conditionalFormatting sqref="G26:H26">
    <cfRule type="cellIs" priority="6" dxfId="124" operator="greaterThan" stopIfTrue="1">
      <formula>0</formula>
    </cfRule>
    <cfRule type="cellIs" priority="7" dxfId="125" operator="equal" stopIfTrue="1">
      <formula>0</formula>
    </cfRule>
    <cfRule type="cellIs" priority="8" dxfId="126" operator="lessThan" stopIfTrue="1">
      <formula>0</formula>
    </cfRule>
  </conditionalFormatting>
  <conditionalFormatting sqref="E48">
    <cfRule type="cellIs" priority="1" dxfId="124" operator="greaterThan" stopIfTrue="1">
      <formula>0</formula>
    </cfRule>
    <cfRule type="cellIs" priority="2" dxfId="125" operator="equal" stopIfTrue="1">
      <formula>0</formula>
    </cfRule>
    <cfRule type="cellIs" priority="3" dxfId="126" operator="lessThan" stopIfTrue="1">
      <formula>0</formula>
    </cfRule>
  </conditionalFormatting>
  <conditionalFormatting sqref="A48">
    <cfRule type="cellIs" priority="4" dxfId="125" operator="equal" stopIfTrue="1">
      <formula>"ATIVA"</formula>
    </cfRule>
    <cfRule type="cellIs" priority="5" dxfId="127" operator="equal" stopIfTrue="1">
      <formula>"TOV"</formula>
    </cfRule>
  </conditionalFormatting>
  <printOptions/>
  <pageMargins left="0.511811024" right="0.511811024" top="0.787401575" bottom="0.787401575" header="0.31496062" footer="0.31496062"/>
  <pageSetup orientation="portrait" paperSize="9"/>
  <ignoredErrors>
    <ignoredError sqref="B22 B20" formula="1"/>
    <ignoredError sqref="B28:B3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 Brazão de Oliveira</dc:creator>
  <cp:keywords/>
  <dc:description/>
  <cp:lastModifiedBy>Vilmar Brazão de Oliveira</cp:lastModifiedBy>
  <dcterms:created xsi:type="dcterms:W3CDTF">2015-09-28T18:56:07Z</dcterms:created>
  <dcterms:modified xsi:type="dcterms:W3CDTF">2015-09-28T19:39:53Z</dcterms:modified>
  <cp:category/>
  <cp:version/>
  <cp:contentType/>
  <cp:contentStatus/>
</cp:coreProperties>
</file>